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516" windowWidth="25540" windowHeight="8380" tabRatio="690" activeTab="0"/>
  </bookViews>
  <sheets>
    <sheet name="Route Log Summary" sheetId="1" r:id="rId1"/>
    <sheet name="Scenari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Chris Sciora</author>
    <author>Tanya</author>
  </authors>
  <commentList>
    <comment ref="C11" authorId="0">
      <text>
        <r>
          <rPr>
            <b/>
            <sz val="9"/>
            <rFont val="Calibri"/>
            <family val="2"/>
          </rPr>
          <t>Chris Sciora:</t>
        </r>
        <r>
          <rPr>
            <sz val="9"/>
            <rFont val="Calibri"/>
            <family val="2"/>
          </rPr>
          <t xml:space="preserve">
Average start of work day for the week</t>
        </r>
      </text>
    </comment>
    <comment ref="D11" authorId="0">
      <text>
        <r>
          <rPr>
            <b/>
            <sz val="9"/>
            <rFont val="Calibri"/>
            <family val="2"/>
          </rPr>
          <t>Chris Sciora:</t>
        </r>
        <r>
          <rPr>
            <sz val="9"/>
            <rFont val="Calibri"/>
            <family val="2"/>
          </rPr>
          <t xml:space="preserve">
Average end of work day for the week</t>
        </r>
      </text>
    </comment>
    <comment ref="E11" authorId="0">
      <text>
        <r>
          <rPr>
            <b/>
            <sz val="9"/>
            <rFont val="Calibri"/>
            <family val="2"/>
          </rPr>
          <t>Chris Sciora:</t>
        </r>
        <r>
          <rPr>
            <sz val="9"/>
            <rFont val="Calibri"/>
            <family val="2"/>
          </rPr>
          <t xml:space="preserve">
Average time spent in the morning before starting the route</t>
        </r>
      </text>
    </comment>
    <comment ref="F11" authorId="0">
      <text>
        <r>
          <rPr>
            <b/>
            <sz val="9"/>
            <rFont val="Calibri"/>
            <family val="2"/>
          </rPr>
          <t>Chris Sciora:</t>
        </r>
        <r>
          <rPr>
            <sz val="9"/>
            <rFont val="Calibri"/>
            <family val="2"/>
          </rPr>
          <t xml:space="preserve">
Average time spent running the route</t>
        </r>
      </text>
    </comment>
    <comment ref="G11" authorId="0">
      <text>
        <r>
          <rPr>
            <b/>
            <sz val="9"/>
            <rFont val="Calibri"/>
            <family val="2"/>
          </rPr>
          <t>Chris Sciora:</t>
        </r>
        <r>
          <rPr>
            <sz val="9"/>
            <rFont val="Calibri"/>
            <family val="2"/>
          </rPr>
          <t xml:space="preserve">
Average time spent in the afternoon afer finishing  the route</t>
        </r>
      </text>
    </comment>
    <comment ref="H11" authorId="0">
      <text>
        <r>
          <rPr>
            <b/>
            <sz val="9"/>
            <rFont val="Calibri"/>
            <family val="2"/>
          </rPr>
          <t>Chris Sciora:</t>
        </r>
        <r>
          <rPr>
            <sz val="9"/>
            <rFont val="Calibri"/>
            <family val="2"/>
          </rPr>
          <t xml:space="preserve">
Total of morning, route and afternoon hours</t>
        </r>
      </text>
    </comment>
    <comment ref="I11" authorId="0">
      <text>
        <r>
          <rPr>
            <b/>
            <sz val="9"/>
            <rFont val="Calibri"/>
            <family val="2"/>
          </rPr>
          <t>Chris Sciora:</t>
        </r>
        <r>
          <rPr>
            <sz val="9"/>
            <rFont val="Calibri"/>
            <family val="2"/>
          </rPr>
          <t xml:space="preserve">
Average daily mileage</t>
        </r>
      </text>
    </comment>
    <comment ref="I19" authorId="0">
      <text>
        <r>
          <rPr>
            <b/>
            <sz val="9"/>
            <rFont val="Calibri"/>
            <family val="2"/>
          </rPr>
          <t>Chris Sciora:</t>
        </r>
        <r>
          <rPr>
            <sz val="9"/>
            <rFont val="Calibri"/>
            <family val="2"/>
          </rPr>
          <t xml:space="preserve">
Not supplied by driver. Using average for the other Dubois routes.</t>
        </r>
      </text>
    </comment>
    <comment ref="I17" authorId="1">
      <text>
        <r>
          <rPr>
            <b/>
            <sz val="9"/>
            <rFont val="Calibri"/>
            <family val="2"/>
          </rPr>
          <t>Tanya:</t>
        </r>
        <r>
          <rPr>
            <sz val="9"/>
            <rFont val="Calibri"/>
            <family val="2"/>
          </rPr>
          <t xml:space="preserve">
This driver put one number for the mileage, not start &amp; end mileage, so I averaged his numbers.</t>
        </r>
      </text>
    </comment>
    <comment ref="I37" authorId="1">
      <text>
        <r>
          <rPr>
            <b/>
            <sz val="9"/>
            <rFont val="Calibri"/>
            <family val="2"/>
          </rPr>
          <t>Tanya:
The Olean drivers only do 4 days, and the calculation of route time only works with 5 days of data.  So I made up the data for day 5, similar to another day on the route.</t>
        </r>
        <r>
          <rPr>
            <sz val="9"/>
            <rFont val="Calibri"/>
            <family val="2"/>
          </rPr>
          <t xml:space="preserve">
</t>
        </r>
      </text>
    </comment>
    <comment ref="I38" authorId="1">
      <text>
        <r>
          <rPr>
            <b/>
            <sz val="9"/>
            <rFont val="Calibri"/>
            <family val="2"/>
          </rPr>
          <t>Tanya:
The Olean drivers only do 4 days, and the calculation of route time only works with 5 days of data.  So I made up the data for day 5, similar to another day on the route.</t>
        </r>
        <r>
          <rPr>
            <sz val="9"/>
            <rFont val="Calibri"/>
            <family val="2"/>
          </rPr>
          <t xml:space="preserve">
</t>
        </r>
      </text>
    </comment>
    <comment ref="I39" authorId="1">
      <text>
        <r>
          <rPr>
            <b/>
            <sz val="9"/>
            <rFont val="Calibri"/>
            <family val="2"/>
          </rPr>
          <t>Tanya:
The Olean drivers only do 4 days, and the calculation of route time only works with 5 days of data.  So I made up the data for day 5, similar to another day on the route.</t>
        </r>
        <r>
          <rPr>
            <sz val="9"/>
            <rFont val="Calibri"/>
            <family val="2"/>
          </rPr>
          <t xml:space="preserve">
</t>
        </r>
      </text>
    </comment>
    <comment ref="I36" authorId="1">
      <text>
        <r>
          <rPr>
            <b/>
            <sz val="9"/>
            <rFont val="Calibri"/>
            <family val="2"/>
          </rPr>
          <t>Tanya:
The Olean drivers only do 4 days, and the calculation of route time only works with 5 days of data.  So I made up the data for day 5, similar to another day on the route.</t>
        </r>
        <r>
          <rPr>
            <sz val="9"/>
            <rFont val="Calibri"/>
            <family val="2"/>
          </rPr>
          <t xml:space="preserve">
</t>
        </r>
      </text>
    </comment>
    <comment ref="B7" authorId="0">
      <text>
        <r>
          <rPr>
            <b/>
            <sz val="9"/>
            <rFont val="Calibri"/>
            <family val="2"/>
          </rPr>
          <t>Chris Sciora:</t>
        </r>
        <r>
          <rPr>
            <sz val="9"/>
            <rFont val="Calibri"/>
            <family val="2"/>
          </rPr>
          <t xml:space="preserve">
vehicles * daily hours * five days</t>
        </r>
      </text>
    </comment>
    <comment ref="B8" authorId="0">
      <text>
        <r>
          <rPr>
            <b/>
            <sz val="9"/>
            <rFont val="Calibri"/>
            <family val="2"/>
          </rPr>
          <t>Chris Sciora:</t>
        </r>
        <r>
          <rPr>
            <sz val="9"/>
            <rFont val="Calibri"/>
            <family val="2"/>
          </rPr>
          <t xml:space="preserve">
vehicles * daily hours * five days</t>
        </r>
      </text>
    </comment>
  </commentList>
</comments>
</file>

<file path=xl/sharedStrings.xml><?xml version="1.0" encoding="utf-8"?>
<sst xmlns="http://schemas.openxmlformats.org/spreadsheetml/2006/main" count="53" uniqueCount="28">
  <si>
    <t>Average:</t>
  </si>
  <si>
    <t>Start Time</t>
  </si>
  <si>
    <t>End Time</t>
  </si>
  <si>
    <t>Route</t>
  </si>
  <si>
    <t>3:30am</t>
  </si>
  <si>
    <t>2:30pm</t>
  </si>
  <si>
    <t>Total Hours</t>
  </si>
  <si>
    <t>Daily Mileage</t>
  </si>
  <si>
    <t>example</t>
  </si>
  <si>
    <t>Depot</t>
  </si>
  <si>
    <t>Route Hours</t>
  </si>
  <si>
    <t>Morning Hours</t>
  </si>
  <si>
    <t>Afternoon Hours</t>
  </si>
  <si>
    <t>Depot #1</t>
  </si>
  <si>
    <t>Depot #2</t>
  </si>
  <si>
    <t>Depot #3</t>
  </si>
  <si>
    <t>Route Log Summary</t>
  </si>
  <si>
    <t>Weekly Mileage</t>
  </si>
  <si>
    <t>Annual Mileage</t>
  </si>
  <si>
    <t>Client Name</t>
  </si>
  <si>
    <t>Before</t>
  </si>
  <si>
    <t>After</t>
  </si>
  <si>
    <t>Change</t>
  </si>
  <si>
    <t>%</t>
  </si>
  <si>
    <t>Total Vehicles</t>
  </si>
  <si>
    <t>Weekly Route Hours</t>
  </si>
  <si>
    <t>Weekly Fleet Hours</t>
  </si>
  <si>
    <t>Scenario Example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</si>
</sst>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%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61"/>
      <name val="Calibri"/>
      <family val="2"/>
    </font>
    <font>
      <i/>
      <sz val="9"/>
      <color indexed="8"/>
      <name val="Calibri"/>
      <family val="0"/>
    </font>
    <font>
      <sz val="9"/>
      <name val="Calibri"/>
      <family val="2"/>
    </font>
    <font>
      <b/>
      <sz val="9"/>
      <name val="Calibri"/>
      <family val="2"/>
    </font>
    <font>
      <i/>
      <sz val="11"/>
      <color indexed="8"/>
      <name val="Calibri"/>
      <family val="0"/>
    </font>
    <font>
      <sz val="8"/>
      <name val="Calibri"/>
      <family val="2"/>
    </font>
    <font>
      <sz val="11"/>
      <name val="Calibri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/>
    </xf>
    <xf numFmtId="0" fontId="19" fillId="22" borderId="7" xfId="0" applyFont="1" applyFill="1" applyBorder="1" applyAlignment="1">
      <alignment horizontal="right" wrapText="1"/>
    </xf>
    <xf numFmtId="0" fontId="19" fillId="22" borderId="7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0" borderId="7" xfId="0" applyFill="1" applyBorder="1" applyAlignment="1">
      <alignment/>
    </xf>
    <xf numFmtId="18" fontId="24" fillId="0" borderId="0" xfId="0" applyNumberFormat="1" applyFont="1" applyAlignment="1">
      <alignment/>
    </xf>
    <xf numFmtId="0" fontId="0" fillId="0" borderId="7" xfId="0" applyFill="1" applyBorder="1" applyAlignment="1">
      <alignment/>
    </xf>
    <xf numFmtId="18" fontId="0" fillId="0" borderId="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24" borderId="0" xfId="0" applyFont="1" applyFill="1" applyAlignment="1">
      <alignment horizontal="center" wrapText="1"/>
    </xf>
    <xf numFmtId="166" fontId="0" fillId="0" borderId="0" xfId="42" applyNumberFormat="1" applyFill="1" applyAlignment="1">
      <alignment/>
    </xf>
    <xf numFmtId="164" fontId="0" fillId="0" borderId="7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66" fontId="2" fillId="24" borderId="0" xfId="0" applyNumberFormat="1" applyFont="1" applyFill="1" applyAlignment="1">
      <alignment horizontal="centerContinuous"/>
    </xf>
    <xf numFmtId="166" fontId="2" fillId="24" borderId="0" xfId="0" applyNumberFormat="1" applyFont="1" applyFill="1" applyAlignment="1">
      <alignment horizontal="left"/>
    </xf>
    <xf numFmtId="166" fontId="2" fillId="24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9" fontId="0" fillId="0" borderId="0" xfId="59" applyNumberFormat="1" applyAlignment="1">
      <alignment/>
    </xf>
    <xf numFmtId="0" fontId="1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150" zoomScaleNormal="150" workbookViewId="0" topLeftCell="A1">
      <selection activeCell="A1" sqref="A1"/>
    </sheetView>
  </sheetViews>
  <sheetFormatPr defaultColWidth="11.421875" defaultRowHeight="15"/>
  <cols>
    <col min="1" max="1" width="11.00390625" style="0" customWidth="1"/>
    <col min="2" max="2" width="13.140625" style="0" customWidth="1"/>
    <col min="3" max="9" width="8.8515625" style="0" customWidth="1"/>
    <col min="10" max="10" width="3.00390625" style="0" customWidth="1"/>
    <col min="11" max="16384" width="11.00390625" style="0" customWidth="1"/>
  </cols>
  <sheetData>
    <row r="1" ht="15">
      <c r="A1" s="2" t="s">
        <v>19</v>
      </c>
    </row>
    <row r="2" ht="15">
      <c r="A2" s="7" t="s">
        <v>16</v>
      </c>
    </row>
    <row r="3" spans="1:10" s="26" customFormat="1" ht="15">
      <c r="A3" s="7"/>
      <c r="C3" s="36" t="s">
        <v>27</v>
      </c>
      <c r="D3" s="36"/>
      <c r="E3" s="36"/>
      <c r="F3" s="36"/>
      <c r="J3" s="27"/>
    </row>
    <row r="4" spans="2:10" s="26" customFormat="1" ht="15">
      <c r="B4" s="28"/>
      <c r="C4" s="29" t="s">
        <v>20</v>
      </c>
      <c r="D4" s="29" t="s">
        <v>21</v>
      </c>
      <c r="E4" s="30" t="s">
        <v>22</v>
      </c>
      <c r="F4" s="31" t="s">
        <v>23</v>
      </c>
      <c r="J4" s="27"/>
    </row>
    <row r="5" spans="2:10" s="26" customFormat="1" ht="15">
      <c r="B5" s="32" t="s">
        <v>24</v>
      </c>
      <c r="C5" s="33">
        <v>9</v>
      </c>
      <c r="D5" s="33">
        <v>8</v>
      </c>
      <c r="E5" s="34">
        <f>C5-D5</f>
        <v>1</v>
      </c>
      <c r="F5" s="35">
        <f>E5/C5</f>
        <v>0.1111111111111111</v>
      </c>
      <c r="J5" s="27"/>
    </row>
    <row r="6" spans="2:10" s="26" customFormat="1" ht="15">
      <c r="B6" s="32" t="s">
        <v>17</v>
      </c>
      <c r="C6" s="33">
        <v>8055</v>
      </c>
      <c r="D6" s="33">
        <v>5351</v>
      </c>
      <c r="E6" s="34">
        <f>C6-D6</f>
        <v>2704</v>
      </c>
      <c r="F6" s="35">
        <f>E6/C6</f>
        <v>0.33569211669770327</v>
      </c>
      <c r="J6" s="27"/>
    </row>
    <row r="7" spans="2:10" s="26" customFormat="1" ht="15">
      <c r="B7" s="32" t="s">
        <v>25</v>
      </c>
      <c r="C7" s="33">
        <f>9*(8.1*5)</f>
        <v>364.5</v>
      </c>
      <c r="D7" s="33">
        <f>5*(8.1*5)+3*(7.6*5)</f>
        <v>316.5</v>
      </c>
      <c r="E7" s="34">
        <f>C7-D7</f>
        <v>48</v>
      </c>
      <c r="F7" s="35">
        <f>E7/C7</f>
        <v>0.13168724279835392</v>
      </c>
      <c r="J7" s="27"/>
    </row>
    <row r="8" spans="2:10" s="26" customFormat="1" ht="15">
      <c r="B8" s="32" t="s">
        <v>26</v>
      </c>
      <c r="C8" s="33">
        <f>9*(10.5*5)</f>
        <v>472.5</v>
      </c>
      <c r="D8" s="33">
        <f>5*(11*5)+3*(10.3*5)</f>
        <v>429.5</v>
      </c>
      <c r="E8" s="34">
        <f>C8-D8</f>
        <v>43</v>
      </c>
      <c r="F8" s="35">
        <f>E8/C8</f>
        <v>0.091005291005291</v>
      </c>
      <c r="J8" s="27"/>
    </row>
    <row r="10" spans="1:12" s="4" customFormat="1" ht="45">
      <c r="A10" s="3" t="s">
        <v>9</v>
      </c>
      <c r="B10" s="3" t="s">
        <v>3</v>
      </c>
      <c r="C10" s="5" t="s">
        <v>1</v>
      </c>
      <c r="D10" s="5" t="s">
        <v>2</v>
      </c>
      <c r="E10" s="5" t="s">
        <v>11</v>
      </c>
      <c r="F10" s="5" t="s">
        <v>10</v>
      </c>
      <c r="G10" s="5" t="s">
        <v>12</v>
      </c>
      <c r="H10" s="5" t="s">
        <v>6</v>
      </c>
      <c r="I10" s="5" t="s">
        <v>7</v>
      </c>
      <c r="K10" s="21" t="s">
        <v>17</v>
      </c>
      <c r="L10" s="21" t="s">
        <v>18</v>
      </c>
    </row>
    <row r="11" spans="1:12" s="6" customFormat="1" ht="15">
      <c r="A11" s="8" t="s">
        <v>8</v>
      </c>
      <c r="B11" s="8" t="s">
        <v>8</v>
      </c>
      <c r="C11" s="9" t="s">
        <v>4</v>
      </c>
      <c r="D11" s="9" t="s">
        <v>5</v>
      </c>
      <c r="E11" s="9">
        <v>1.25</v>
      </c>
      <c r="F11" s="9">
        <v>8.5</v>
      </c>
      <c r="G11" s="9">
        <v>0.75</v>
      </c>
      <c r="H11" s="9">
        <v>10.5</v>
      </c>
      <c r="I11" s="9">
        <v>165</v>
      </c>
      <c r="K11" s="22"/>
      <c r="L11" s="22"/>
    </row>
    <row r="12" spans="1:12" ht="15">
      <c r="A12" t="s">
        <v>13</v>
      </c>
      <c r="B12">
        <v>2</v>
      </c>
      <c r="C12" s="1">
        <v>0.22916666666666666</v>
      </c>
      <c r="D12" s="1">
        <v>0.7291666666666666</v>
      </c>
      <c r="E12" s="10">
        <v>0.4</v>
      </c>
      <c r="F12" s="10">
        <v>11.7</v>
      </c>
      <c r="G12" s="10">
        <v>1.8</v>
      </c>
      <c r="H12" s="10">
        <v>14</v>
      </c>
      <c r="I12" s="11">
        <v>211</v>
      </c>
      <c r="K12" s="22">
        <f>I12*5</f>
        <v>1055</v>
      </c>
      <c r="L12" s="22">
        <f>I12*5*52</f>
        <v>54860</v>
      </c>
    </row>
    <row r="13" spans="1:12" ht="15">
      <c r="A13" t="s">
        <v>13</v>
      </c>
      <c r="B13">
        <v>2</v>
      </c>
      <c r="C13" s="1">
        <v>0.15625</v>
      </c>
      <c r="D13" s="1">
        <v>0.5729166666666666</v>
      </c>
      <c r="E13" s="10">
        <v>0.9</v>
      </c>
      <c r="F13" s="10">
        <v>7.8</v>
      </c>
      <c r="G13" s="10">
        <v>1.3</v>
      </c>
      <c r="H13" s="10">
        <f aca="true" t="shared" si="0" ref="H13:H19">SUM(E13:G13)</f>
        <v>10</v>
      </c>
      <c r="I13" s="11">
        <v>138</v>
      </c>
      <c r="K13" s="22">
        <f>I13*5</f>
        <v>690</v>
      </c>
      <c r="L13" s="22">
        <f>I13*5*52</f>
        <v>35880</v>
      </c>
    </row>
    <row r="14" spans="1:12" ht="15">
      <c r="A14" t="s">
        <v>13</v>
      </c>
      <c r="B14">
        <v>3</v>
      </c>
      <c r="C14" s="1">
        <v>0.16666666666666666</v>
      </c>
      <c r="D14" s="1">
        <v>0.6041666666666666</v>
      </c>
      <c r="E14" s="10">
        <v>0.47</v>
      </c>
      <c r="F14" s="10">
        <v>10.3</v>
      </c>
      <c r="G14" s="10">
        <v>2</v>
      </c>
      <c r="H14" s="10">
        <f t="shared" si="0"/>
        <v>12.770000000000001</v>
      </c>
      <c r="I14" s="11">
        <v>231</v>
      </c>
      <c r="K14" s="22">
        <f>I14*5</f>
        <v>1155</v>
      </c>
      <c r="L14" s="22">
        <f>I14*5*52</f>
        <v>60060</v>
      </c>
    </row>
    <row r="15" spans="1:12" ht="15">
      <c r="A15" t="s">
        <v>13</v>
      </c>
      <c r="B15">
        <v>4</v>
      </c>
      <c r="C15" s="1">
        <v>0.19791666666666666</v>
      </c>
      <c r="D15" s="1">
        <v>0.59375</v>
      </c>
      <c r="E15" s="10">
        <v>0</v>
      </c>
      <c r="F15" s="10">
        <v>8.4</v>
      </c>
      <c r="G15" s="10">
        <v>1</v>
      </c>
      <c r="H15" s="10">
        <f t="shared" si="0"/>
        <v>9.4</v>
      </c>
      <c r="I15" s="11">
        <v>98</v>
      </c>
      <c r="K15" s="22">
        <f>I15*5</f>
        <v>490</v>
      </c>
      <c r="L15" s="22">
        <f>I15*5*52</f>
        <v>25480</v>
      </c>
    </row>
    <row r="16" spans="1:12" ht="15">
      <c r="A16" t="s">
        <v>13</v>
      </c>
      <c r="B16">
        <v>5</v>
      </c>
      <c r="C16" s="1">
        <v>0.16666666666666666</v>
      </c>
      <c r="D16" s="1">
        <v>0.11458333333333333</v>
      </c>
      <c r="E16" s="10">
        <v>1.4</v>
      </c>
      <c r="F16" s="10">
        <v>8.7</v>
      </c>
      <c r="G16" s="10">
        <v>0.7</v>
      </c>
      <c r="H16" s="10">
        <f t="shared" si="0"/>
        <v>10.799999999999999</v>
      </c>
      <c r="I16" s="11">
        <v>127</v>
      </c>
      <c r="K16" s="22">
        <f>I16*5</f>
        <v>635</v>
      </c>
      <c r="L16" s="22">
        <f>I16*5*52</f>
        <v>33020</v>
      </c>
    </row>
    <row r="17" spans="1:12" ht="15">
      <c r="A17" t="s">
        <v>13</v>
      </c>
      <c r="B17">
        <v>6</v>
      </c>
      <c r="C17" s="1">
        <v>0.19791666666666666</v>
      </c>
      <c r="D17" s="1">
        <v>0.25</v>
      </c>
      <c r="E17" s="10">
        <v>0.25</v>
      </c>
      <c r="F17" s="10">
        <v>10.5</v>
      </c>
      <c r="G17" s="10">
        <v>2.5</v>
      </c>
      <c r="H17" s="10">
        <f t="shared" si="0"/>
        <v>13.25</v>
      </c>
      <c r="I17" s="11">
        <v>178</v>
      </c>
      <c r="K17" s="22">
        <f aca="true" t="shared" si="1" ref="K17:K22">I17*5</f>
        <v>890</v>
      </c>
      <c r="L17" s="22">
        <f aca="true" t="shared" si="2" ref="L17:L22">I17*5*52</f>
        <v>46280</v>
      </c>
    </row>
    <row r="18" spans="1:12" ht="15">
      <c r="A18" t="s">
        <v>13</v>
      </c>
      <c r="B18">
        <v>7</v>
      </c>
      <c r="C18" s="1">
        <v>0.25</v>
      </c>
      <c r="D18" s="1">
        <v>0.6875</v>
      </c>
      <c r="E18" s="10">
        <v>0.6</v>
      </c>
      <c r="F18" s="10">
        <v>8.4</v>
      </c>
      <c r="G18" s="10">
        <v>1.6</v>
      </c>
      <c r="H18" s="10">
        <f t="shared" si="0"/>
        <v>10.6</v>
      </c>
      <c r="I18" s="11">
        <v>195</v>
      </c>
      <c r="K18" s="22">
        <f t="shared" si="1"/>
        <v>975</v>
      </c>
      <c r="L18" s="22">
        <f t="shared" si="2"/>
        <v>50700</v>
      </c>
    </row>
    <row r="19" spans="1:12" ht="15">
      <c r="A19" t="s">
        <v>13</v>
      </c>
      <c r="B19">
        <v>8</v>
      </c>
      <c r="C19" s="1">
        <v>0.2708333333333333</v>
      </c>
      <c r="D19" s="1">
        <v>0.6458333333333334</v>
      </c>
      <c r="E19" s="10">
        <v>1</v>
      </c>
      <c r="F19" s="10">
        <v>7.25</v>
      </c>
      <c r="G19" s="10">
        <v>0.7</v>
      </c>
      <c r="H19" s="10">
        <f t="shared" si="0"/>
        <v>8.95</v>
      </c>
      <c r="I19" s="12">
        <v>157</v>
      </c>
      <c r="K19" s="22">
        <f t="shared" si="1"/>
        <v>785</v>
      </c>
      <c r="L19" s="22">
        <f t="shared" si="2"/>
        <v>40820</v>
      </c>
    </row>
    <row r="20" spans="1:12" ht="15">
      <c r="A20" t="s">
        <v>13</v>
      </c>
      <c r="B20">
        <v>9</v>
      </c>
      <c r="C20" s="1">
        <v>0.14583333333333334</v>
      </c>
      <c r="D20" s="1">
        <v>0.7291666666666666</v>
      </c>
      <c r="E20" s="10">
        <v>0.4</v>
      </c>
      <c r="F20" s="10">
        <v>11.7</v>
      </c>
      <c r="G20" s="10">
        <v>1.8</v>
      </c>
      <c r="H20" s="10">
        <v>14</v>
      </c>
      <c r="I20" s="11">
        <v>211</v>
      </c>
      <c r="K20" s="22">
        <f t="shared" si="1"/>
        <v>1055</v>
      </c>
      <c r="L20" s="22">
        <f t="shared" si="2"/>
        <v>54860</v>
      </c>
    </row>
    <row r="21" spans="1:12" ht="15">
      <c r="A21" t="s">
        <v>13</v>
      </c>
      <c r="B21">
        <v>15</v>
      </c>
      <c r="C21" s="15">
        <v>0.3229166666666667</v>
      </c>
      <c r="D21" s="15">
        <v>0.75</v>
      </c>
      <c r="E21" s="14">
        <v>0.2</v>
      </c>
      <c r="F21" s="14">
        <v>8.8</v>
      </c>
      <c r="G21" s="14">
        <v>1.3</v>
      </c>
      <c r="H21" s="14">
        <v>10.3</v>
      </c>
      <c r="I21" s="11">
        <v>185</v>
      </c>
      <c r="K21" s="22">
        <f t="shared" si="1"/>
        <v>925</v>
      </c>
      <c r="L21" s="22">
        <f t="shared" si="2"/>
        <v>48100</v>
      </c>
    </row>
    <row r="22" spans="1:12" ht="15.75" thickBot="1">
      <c r="A22" t="s">
        <v>13</v>
      </c>
      <c r="B22">
        <v>41</v>
      </c>
      <c r="C22" s="1">
        <v>0.22916666666666666</v>
      </c>
      <c r="D22" s="1">
        <v>0.13541666666666666</v>
      </c>
      <c r="E22" s="10">
        <v>0.7</v>
      </c>
      <c r="F22" s="10">
        <v>8.1</v>
      </c>
      <c r="G22" s="10">
        <v>1.1</v>
      </c>
      <c r="H22" s="10">
        <f>SUM(E22:G22)</f>
        <v>9.899999999999999</v>
      </c>
      <c r="I22" s="11">
        <v>269</v>
      </c>
      <c r="K22" s="22">
        <f t="shared" si="1"/>
        <v>1345</v>
      </c>
      <c r="L22" s="22">
        <f t="shared" si="2"/>
        <v>69940</v>
      </c>
    </row>
    <row r="23" spans="3:12" ht="15.75" thickBot="1">
      <c r="C23" s="1"/>
      <c r="D23" s="17" t="s">
        <v>0</v>
      </c>
      <c r="E23" s="18">
        <f>ROUND(AVERAGE(E12:E22),1)</f>
        <v>0.6</v>
      </c>
      <c r="F23" s="18">
        <f>ROUND(AVERAGE(F12:F22),1)</f>
        <v>9.2</v>
      </c>
      <c r="G23" s="18">
        <f>ROUND(AVERAGE(G12:G22),1)</f>
        <v>1.4</v>
      </c>
      <c r="H23" s="18">
        <f>ROUND(AVERAGE(H12:H22),1)</f>
        <v>11.3</v>
      </c>
      <c r="I23" s="19">
        <f>ROUND(AVERAGE(I12:I22),1)</f>
        <v>181.8</v>
      </c>
      <c r="K23" s="19"/>
      <c r="L23" s="19"/>
    </row>
    <row r="24" spans="3:9" ht="6.75" customHeight="1">
      <c r="C24" s="1"/>
      <c r="D24" s="1"/>
      <c r="E24" s="10"/>
      <c r="F24" s="10"/>
      <c r="G24" s="10"/>
      <c r="H24" s="10"/>
      <c r="I24" s="11"/>
    </row>
    <row r="25" spans="1:12" ht="15">
      <c r="A25" t="s">
        <v>14</v>
      </c>
      <c r="B25">
        <v>21</v>
      </c>
      <c r="C25" s="1">
        <v>0.1875</v>
      </c>
      <c r="D25" s="1">
        <v>0.6145833333333334</v>
      </c>
      <c r="E25" s="10">
        <v>0.9</v>
      </c>
      <c r="F25" s="10">
        <v>7.6</v>
      </c>
      <c r="G25" s="10">
        <v>1.8</v>
      </c>
      <c r="H25" s="23">
        <v>10.2</v>
      </c>
      <c r="I25" s="14">
        <v>95</v>
      </c>
      <c r="K25" s="22">
        <f aca="true" t="shared" si="3" ref="K25:K33">I25*5</f>
        <v>475</v>
      </c>
      <c r="L25" s="22">
        <f aca="true" t="shared" si="4" ref="L25:L33">I25*5*52</f>
        <v>24700</v>
      </c>
    </row>
    <row r="26" spans="1:12" ht="15">
      <c r="A26" t="s">
        <v>14</v>
      </c>
      <c r="B26">
        <v>22</v>
      </c>
      <c r="C26" s="1">
        <v>0.23958333333333334</v>
      </c>
      <c r="D26" s="1">
        <v>0.5833333333333334</v>
      </c>
      <c r="E26" s="10">
        <v>0.8</v>
      </c>
      <c r="F26" s="10">
        <v>5.9</v>
      </c>
      <c r="G26" s="10">
        <v>1.3</v>
      </c>
      <c r="H26" s="23">
        <v>8</v>
      </c>
      <c r="I26" s="14">
        <v>106</v>
      </c>
      <c r="K26" s="22">
        <f t="shared" si="3"/>
        <v>530</v>
      </c>
      <c r="L26" s="22">
        <f t="shared" si="4"/>
        <v>27560</v>
      </c>
    </row>
    <row r="27" spans="1:12" ht="15">
      <c r="A27" t="s">
        <v>14</v>
      </c>
      <c r="B27">
        <v>23</v>
      </c>
      <c r="C27" s="1">
        <v>0.20833333333333334</v>
      </c>
      <c r="D27" s="1">
        <v>0.6770833333333334</v>
      </c>
      <c r="E27" s="10">
        <v>1</v>
      </c>
      <c r="F27" s="10">
        <v>8.7</v>
      </c>
      <c r="G27" s="10">
        <v>1.6</v>
      </c>
      <c r="H27" s="23">
        <v>11.2</v>
      </c>
      <c r="I27" s="14">
        <v>203</v>
      </c>
      <c r="K27" s="22">
        <f t="shared" si="3"/>
        <v>1015</v>
      </c>
      <c r="L27" s="22">
        <f t="shared" si="4"/>
        <v>52780</v>
      </c>
    </row>
    <row r="28" spans="1:12" ht="15">
      <c r="A28" t="s">
        <v>14</v>
      </c>
      <c r="B28">
        <v>24</v>
      </c>
      <c r="C28" s="1">
        <v>0.11458333333333333</v>
      </c>
      <c r="D28" s="1">
        <v>0.59375</v>
      </c>
      <c r="E28" s="10">
        <v>0.9</v>
      </c>
      <c r="F28" s="10">
        <v>8.9</v>
      </c>
      <c r="G28" s="10">
        <v>1.7</v>
      </c>
      <c r="H28" s="23">
        <v>11.5</v>
      </c>
      <c r="I28" s="14">
        <v>256</v>
      </c>
      <c r="K28" s="22">
        <f t="shared" si="3"/>
        <v>1280</v>
      </c>
      <c r="L28" s="22">
        <f t="shared" si="4"/>
        <v>66560</v>
      </c>
    </row>
    <row r="29" spans="1:12" ht="15">
      <c r="A29" t="s">
        <v>14</v>
      </c>
      <c r="B29">
        <v>25</v>
      </c>
      <c r="C29" s="1">
        <v>0.16666666666666666</v>
      </c>
      <c r="D29" s="1">
        <v>0.5729166666666666</v>
      </c>
      <c r="E29" s="10">
        <v>0.6</v>
      </c>
      <c r="F29" s="10">
        <v>7.5</v>
      </c>
      <c r="G29" s="10">
        <v>1.6</v>
      </c>
      <c r="H29" s="23">
        <v>9.7</v>
      </c>
      <c r="I29" s="14">
        <v>152</v>
      </c>
      <c r="K29" s="22">
        <f t="shared" si="3"/>
        <v>760</v>
      </c>
      <c r="L29" s="22">
        <f t="shared" si="4"/>
        <v>39520</v>
      </c>
    </row>
    <row r="30" spans="1:12" ht="15">
      <c r="A30" t="s">
        <v>14</v>
      </c>
      <c r="B30">
        <v>26</v>
      </c>
      <c r="C30" s="13">
        <v>0.14583333333333334</v>
      </c>
      <c r="D30" s="13">
        <v>0.59375</v>
      </c>
      <c r="E30" s="10">
        <v>0.9</v>
      </c>
      <c r="F30" s="10">
        <v>8.3</v>
      </c>
      <c r="G30" s="10">
        <v>1.7</v>
      </c>
      <c r="H30" s="23">
        <v>10.9</v>
      </c>
      <c r="I30" s="14">
        <v>147</v>
      </c>
      <c r="K30" s="22">
        <f t="shared" si="3"/>
        <v>735</v>
      </c>
      <c r="L30" s="22">
        <f t="shared" si="4"/>
        <v>38220</v>
      </c>
    </row>
    <row r="31" spans="1:12" ht="15">
      <c r="A31" t="s">
        <v>14</v>
      </c>
      <c r="B31">
        <v>27</v>
      </c>
      <c r="C31" s="1">
        <v>0.1875</v>
      </c>
      <c r="D31" s="1">
        <v>0.5833333333333334</v>
      </c>
      <c r="E31" s="10">
        <v>0.8</v>
      </c>
      <c r="F31" s="10">
        <v>7.3</v>
      </c>
      <c r="G31" s="10">
        <v>1.5</v>
      </c>
      <c r="H31" s="23">
        <v>9.5</v>
      </c>
      <c r="I31" s="14">
        <v>199</v>
      </c>
      <c r="K31" s="22">
        <f t="shared" si="3"/>
        <v>995</v>
      </c>
      <c r="L31" s="22">
        <f t="shared" si="4"/>
        <v>51740</v>
      </c>
    </row>
    <row r="32" spans="1:12" ht="15">
      <c r="A32" t="s">
        <v>14</v>
      </c>
      <c r="B32">
        <v>28</v>
      </c>
      <c r="C32" s="1">
        <v>0.20833333333333334</v>
      </c>
      <c r="D32" s="1">
        <v>0.625</v>
      </c>
      <c r="E32" s="10">
        <v>0.9</v>
      </c>
      <c r="F32" s="10">
        <v>7.6</v>
      </c>
      <c r="G32" s="10">
        <v>1.5</v>
      </c>
      <c r="H32" s="23">
        <v>10</v>
      </c>
      <c r="I32" s="14">
        <v>187</v>
      </c>
      <c r="K32" s="22">
        <f t="shared" si="3"/>
        <v>935</v>
      </c>
      <c r="L32" s="22">
        <f t="shared" si="4"/>
        <v>48620</v>
      </c>
    </row>
    <row r="33" spans="1:12" ht="15.75" thickBot="1">
      <c r="A33" t="s">
        <v>14</v>
      </c>
      <c r="B33">
        <v>29</v>
      </c>
      <c r="C33" s="1">
        <v>0.11458333333333333</v>
      </c>
      <c r="D33" s="1">
        <v>0.6875</v>
      </c>
      <c r="E33" s="10">
        <v>1</v>
      </c>
      <c r="F33" s="10">
        <v>10.7</v>
      </c>
      <c r="G33" s="10">
        <v>2.1</v>
      </c>
      <c r="H33" s="24">
        <v>13.7</v>
      </c>
      <c r="I33" s="25">
        <v>266</v>
      </c>
      <c r="K33" s="22">
        <f t="shared" si="3"/>
        <v>1330</v>
      </c>
      <c r="L33" s="22">
        <f t="shared" si="4"/>
        <v>69160</v>
      </c>
    </row>
    <row r="34" spans="3:12" ht="15.75" thickBot="1">
      <c r="C34" s="1"/>
      <c r="D34" s="17" t="s">
        <v>0</v>
      </c>
      <c r="E34" s="18">
        <f>ROUND(AVERAGE(E25:E33),1)</f>
        <v>0.9</v>
      </c>
      <c r="F34" s="18">
        <f>ROUND(AVERAGE(F25:F33),1)</f>
        <v>8.1</v>
      </c>
      <c r="G34" s="18">
        <f>ROUND(AVERAGE(G25:G33),1)</f>
        <v>1.6</v>
      </c>
      <c r="H34" s="18">
        <f>ROUND(AVERAGE(H25:H33),1)</f>
        <v>10.5</v>
      </c>
      <c r="I34" s="20">
        <f>AVERAGE(I25:I33)</f>
        <v>179</v>
      </c>
      <c r="K34" s="19"/>
      <c r="L34" s="19"/>
    </row>
    <row r="35" spans="3:9" ht="6.75" customHeight="1">
      <c r="C35" s="1"/>
      <c r="D35" s="1"/>
      <c r="E35" s="10"/>
      <c r="F35" s="10"/>
      <c r="G35" s="10"/>
      <c r="H35" s="10"/>
      <c r="I35" s="11"/>
    </row>
    <row r="36" spans="1:12" ht="15">
      <c r="A36" t="s">
        <v>15</v>
      </c>
      <c r="B36">
        <v>31</v>
      </c>
      <c r="C36" s="1">
        <v>0.19791666666666666</v>
      </c>
      <c r="D36" s="1">
        <v>0.14583333333333334</v>
      </c>
      <c r="E36" s="10">
        <v>0</v>
      </c>
      <c r="F36" s="10">
        <v>8.8</v>
      </c>
      <c r="G36" s="10">
        <v>2</v>
      </c>
      <c r="H36" s="10">
        <v>10.8</v>
      </c>
      <c r="I36" s="11">
        <v>98</v>
      </c>
      <c r="K36" s="22">
        <f>I36*5</f>
        <v>490</v>
      </c>
      <c r="L36" s="22">
        <f>I36*5*52</f>
        <v>25480</v>
      </c>
    </row>
    <row r="37" spans="1:12" ht="15">
      <c r="A37" t="s">
        <v>15</v>
      </c>
      <c r="B37">
        <v>32</v>
      </c>
      <c r="C37" s="1">
        <v>0.17708333333333334</v>
      </c>
      <c r="D37" s="1">
        <v>0.59375</v>
      </c>
      <c r="E37" s="10">
        <v>1</v>
      </c>
      <c r="F37" s="10">
        <v>8.1</v>
      </c>
      <c r="G37" s="16">
        <v>1</v>
      </c>
      <c r="H37" s="10">
        <v>10.1</v>
      </c>
      <c r="I37" s="11">
        <v>124</v>
      </c>
      <c r="K37" s="22">
        <f>I37*5</f>
        <v>620</v>
      </c>
      <c r="L37" s="22">
        <f>I37*5*52</f>
        <v>32240</v>
      </c>
    </row>
    <row r="38" spans="1:12" ht="15">
      <c r="A38" t="s">
        <v>15</v>
      </c>
      <c r="B38">
        <v>33</v>
      </c>
      <c r="C38" s="1">
        <v>0.16666666666666666</v>
      </c>
      <c r="D38" s="1">
        <v>0.625</v>
      </c>
      <c r="E38" s="10">
        <v>0.7</v>
      </c>
      <c r="F38" s="10">
        <v>9.5</v>
      </c>
      <c r="G38" s="16">
        <v>1.1</v>
      </c>
      <c r="H38" s="10">
        <v>11.2</v>
      </c>
      <c r="I38" s="11">
        <v>217</v>
      </c>
      <c r="K38" s="22">
        <f>I38*5</f>
        <v>1085</v>
      </c>
      <c r="L38" s="22">
        <f>I38*5*52</f>
        <v>56420</v>
      </c>
    </row>
    <row r="39" spans="1:12" ht="15.75" thickBot="1">
      <c r="A39" t="s">
        <v>15</v>
      </c>
      <c r="B39">
        <v>34</v>
      </c>
      <c r="C39" s="1">
        <v>0.16666666666666666</v>
      </c>
      <c r="D39" s="1">
        <v>0.6770833333333334</v>
      </c>
      <c r="E39" s="10">
        <v>0.3</v>
      </c>
      <c r="F39" s="10">
        <v>9.9</v>
      </c>
      <c r="G39" s="16">
        <v>1.9</v>
      </c>
      <c r="H39" s="10">
        <v>12.1</v>
      </c>
      <c r="I39" s="11">
        <v>245</v>
      </c>
      <c r="K39" s="22">
        <f>I39*5</f>
        <v>1225</v>
      </c>
      <c r="L39" s="22">
        <f>I39*5*52</f>
        <v>63700</v>
      </c>
    </row>
    <row r="40" spans="4:12" ht="15.75" thickBot="1">
      <c r="D40" s="17" t="s">
        <v>0</v>
      </c>
      <c r="E40" s="18">
        <f>ROUND(AVERAGE(E36:E39),1)</f>
        <v>0.5</v>
      </c>
      <c r="F40" s="18">
        <f>ROUND(AVERAGE(F36:F39),1)</f>
        <v>9.1</v>
      </c>
      <c r="G40" s="18">
        <f>ROUND(AVERAGE(G36:G39),1)</f>
        <v>1.5</v>
      </c>
      <c r="H40" s="18">
        <f>ROUND(AVERAGE(H36:H39),1)</f>
        <v>11.1</v>
      </c>
      <c r="I40" s="19">
        <f>ROUND(AVERAGE(I36:I39),1)</f>
        <v>171</v>
      </c>
      <c r="K40" s="19"/>
      <c r="L40" s="19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Paris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jmondi</dc:creator>
  <cp:keywords/>
  <dc:description/>
  <cp:lastModifiedBy>Chris Sciora</cp:lastModifiedBy>
  <dcterms:created xsi:type="dcterms:W3CDTF">2010-12-17T18:48:04Z</dcterms:created>
  <dcterms:modified xsi:type="dcterms:W3CDTF">2010-12-24T01:53:55Z</dcterms:modified>
  <cp:category/>
  <cp:version/>
  <cp:contentType/>
  <cp:contentStatus/>
</cp:coreProperties>
</file>